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bob\OneDrive\htdocs\budget67\download\"/>
    </mc:Choice>
  </mc:AlternateContent>
  <xr:revisionPtr revIDLastSave="0" documentId="13_ncr:1_{32236B42-299B-4F4B-AB69-D3E3D33907F2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Factor F" sheetId="6" state="hidden" r:id="rId1"/>
    <sheet name="คำนวณ" sheetId="9" r:id="rId2"/>
  </sheets>
  <definedNames>
    <definedName name="_xlnm.Print_Area" localSheetId="0">'Factor F'!$A$1:$L$35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6" l="1"/>
  <c r="P8" i="6"/>
  <c r="V7" i="6" l="1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8" i="6"/>
  <c r="A2" i="6" l="1"/>
  <c r="D2" i="6"/>
  <c r="B3" i="6"/>
  <c r="B4" i="6" s="1"/>
  <c r="K3" i="6"/>
  <c r="P10" i="6" l="1"/>
  <c r="G23" i="6" s="1"/>
  <c r="P11" i="6" l="1"/>
  <c r="P12" i="6" s="1"/>
  <c r="E24" i="6" s="1"/>
  <c r="G26" i="6"/>
  <c r="R12" i="6" l="1"/>
  <c r="H21" i="6" s="1"/>
  <c r="H18" i="6"/>
  <c r="O17" i="6" s="1"/>
  <c r="H19" i="6"/>
  <c r="G24" i="6"/>
  <c r="I23" i="6"/>
  <c r="R11" i="6"/>
  <c r="A23" i="6" s="1"/>
  <c r="O19" i="6" l="1"/>
  <c r="E23" i="6"/>
  <c r="H20" i="6"/>
  <c r="C23" i="6"/>
  <c r="O16" i="6" l="1"/>
  <c r="O18" i="6" s="1"/>
  <c r="O20" i="6" s="1"/>
  <c r="O21" i="6" s="1"/>
  <c r="G27" i="6" s="1"/>
  <c r="C5" i="9" s="1"/>
  <c r="D5" i="9" s="1"/>
</calcChain>
</file>

<file path=xl/sharedStrings.xml><?xml version="1.0" encoding="utf-8"?>
<sst xmlns="http://schemas.openxmlformats.org/spreadsheetml/2006/main" count="66" uniqueCount="57">
  <si>
    <t>หน่วยงาน</t>
  </si>
  <si>
    <t>เงื่อนไข</t>
  </si>
  <si>
    <t>จังหวัด</t>
  </si>
  <si>
    <t xml:space="preserve"> -</t>
  </si>
  <si>
    <t>ดอกเบี้ยเงินกู้</t>
  </si>
  <si>
    <t>ค่างาน(ทุน)</t>
  </si>
  <si>
    <t>FACTOR F</t>
  </si>
  <si>
    <t>ล้านบาท</t>
  </si>
  <si>
    <t>เงินล่วงหน้าจ่าย</t>
  </si>
  <si>
    <t>&lt;0.5</t>
  </si>
  <si>
    <t>ค่าประกันผลงาน หัก</t>
  </si>
  <si>
    <t>ค่าภาษีมูลค่าเพิ่ม ( VAT )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</si>
  <si>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</si>
  <si>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</si>
  <si>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</si>
  <si>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</si>
  <si>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</si>
  <si>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</si>
  <si>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</si>
  <si>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</si>
  <si>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</si>
  <si>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</si>
  <si>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</si>
  <si>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</si>
  <si>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</si>
  <si>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</si>
  <si>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</si>
  <si>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</si>
  <si>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</si>
  <si>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</si>
  <si>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</si>
  <si>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</si>
  <si>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</si>
  <si>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</si>
  <si>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</si>
  <si>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</si>
  <si>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</si>
  <si>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</si>
  <si>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</si>
  <si>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</si>
  <si>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</si>
  <si>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</si>
  <si>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</si>
  <si>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สถานที่</t>
  </si>
  <si>
    <t>ผู้ประมาณราคา</t>
  </si>
  <si>
    <t>...........................................................................................</t>
  </si>
  <si>
    <t>(................................................................................)</t>
  </si>
  <si>
    <t>d-e=</t>
  </si>
  <si>
    <t>a-b=</t>
  </si>
  <si>
    <t>[( D - E ) x ( A - B )]</t>
  </si>
  <si>
    <t>c-b=</t>
  </si>
  <si>
    <t>หาร</t>
  </si>
  <si>
    <t>factor f</t>
  </si>
  <si>
    <t>ค่า Factor f</t>
  </si>
  <si>
    <t>รวมงบประมาณทั้งสิ้น</t>
  </si>
  <si>
    <t>สำหรับคำนวณหาค่า Factor f</t>
  </si>
  <si>
    <t>ป้อนค่างาน
(ค่าวัสดุ + ค่าแรง)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</si>
</sst>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_-* #,##0_-;\-* #,##0_-;_-* &quot;-&quot;??_-;_-@_-"/>
    <numFmt numFmtId="190" formatCode="_-* #,##0.0000_-;\-* #,##0.0000_-;_-* &quot;-&quot;??_-;_-@_-"/>
  </numFmts>
  <fonts count="44" x14ac:knownFonts="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22"/>
      <color indexed="8"/>
      <name val="TH SarabunPSK"/>
      <family val="2"/>
    </font>
    <font>
      <sz val="36"/>
      <color indexed="8"/>
      <name val="Symbol"/>
      <family val="1"/>
      <charset val="2"/>
    </font>
    <font>
      <sz val="36"/>
      <color indexed="8"/>
      <name val="TH SarabunPSK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rgb="FF0000CC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b/>
      <sz val="20"/>
      <color rgb="FFC00000"/>
      <name val="TH SarabunPSK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87" fontId="3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0" borderId="0"/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3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134">
    <xf numFmtId="0" fontId="0" fillId="0" borderId="0" xfId="0"/>
    <xf numFmtId="0" fontId="35" fillId="0" borderId="17" xfId="47" applyFont="1" applyFill="1" applyBorder="1" applyAlignment="1" applyProtection="1">
      <alignment horizontal="center" vertical="center"/>
      <protection hidden="1"/>
    </xf>
    <xf numFmtId="190" fontId="35" fillId="0" borderId="17" xfId="46" applyNumberFormat="1" applyFont="1" applyFill="1" applyBorder="1" applyAlignment="1" applyProtection="1">
      <alignment horizontal="left" vertical="center"/>
      <protection hidden="1"/>
    </xf>
    <xf numFmtId="43" fontId="35" fillId="0" borderId="17" xfId="46" applyFont="1" applyFill="1" applyBorder="1" applyAlignment="1" applyProtection="1">
      <alignment horizontal="center" vertical="center"/>
      <protection hidden="1"/>
    </xf>
    <xf numFmtId="43" fontId="35" fillId="0" borderId="17" xfId="47" applyNumberFormat="1" applyFont="1" applyFill="1" applyBorder="1" applyAlignment="1" applyProtection="1">
      <alignment horizontal="left" vertical="center"/>
      <protection hidden="1"/>
    </xf>
    <xf numFmtId="43" fontId="35" fillId="0" borderId="0" xfId="47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7" fillId="0" borderId="0" xfId="47" applyFont="1" applyFill="1" applyBorder="1" applyAlignment="1" applyProtection="1">
      <alignment horizontal="center"/>
      <protection locked="0"/>
    </xf>
    <xf numFmtId="0" fontId="27" fillId="0" borderId="0" xfId="47" applyFont="1" applyFill="1" applyAlignment="1" applyProtection="1">
      <alignment horizontal="center"/>
      <protection locked="0"/>
    </xf>
    <xf numFmtId="43" fontId="27" fillId="0" borderId="0" xfId="46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43" fontId="2" fillId="0" borderId="0" xfId="46" applyFont="1" applyFill="1" applyProtection="1">
      <protection locked="0"/>
    </xf>
    <xf numFmtId="189" fontId="2" fillId="0" borderId="0" xfId="46" applyNumberFormat="1" applyFont="1" applyFill="1" applyBorder="1" applyAlignment="1" applyProtection="1">
      <alignment horizontal="center"/>
      <protection locked="0"/>
    </xf>
    <xf numFmtId="10" fontId="27" fillId="0" borderId="18" xfId="47" applyNumberFormat="1" applyFont="1" applyFill="1" applyBorder="1" applyAlignment="1" applyProtection="1">
      <alignment horizontal="center"/>
      <protection locked="0"/>
    </xf>
    <xf numFmtId="0" fontId="27" fillId="0" borderId="14" xfId="47" applyFont="1" applyFill="1" applyBorder="1" applyAlignment="1" applyProtection="1">
      <alignment horizontal="center"/>
      <protection locked="0"/>
    </xf>
    <xf numFmtId="0" fontId="27" fillId="0" borderId="19" xfId="47" applyFont="1" applyFill="1" applyBorder="1" applyAlignment="1" applyProtection="1">
      <alignment horizontal="center"/>
      <protection locked="0"/>
    </xf>
    <xf numFmtId="43" fontId="27" fillId="0" borderId="0" xfId="47" applyNumberFormat="1" applyFont="1" applyFill="1" applyAlignment="1" applyProtection="1">
      <alignment horizontal="center"/>
      <protection locked="0"/>
    </xf>
    <xf numFmtId="43" fontId="27" fillId="0" borderId="14" xfId="46" applyFont="1" applyFill="1" applyBorder="1" applyAlignment="1" applyProtection="1">
      <alignment horizontal="center"/>
      <protection locked="0"/>
    </xf>
    <xf numFmtId="43" fontId="27" fillId="0" borderId="11" xfId="46" applyFont="1" applyFill="1" applyBorder="1" applyAlignment="1" applyProtection="1">
      <alignment horizontal="center"/>
      <protection locked="0"/>
    </xf>
    <xf numFmtId="0" fontId="27" fillId="0" borderId="11" xfId="47" applyFont="1" applyFill="1" applyBorder="1" applyAlignment="1" applyProtection="1">
      <alignment horizontal="center"/>
      <protection locked="0"/>
    </xf>
    <xf numFmtId="0" fontId="27" fillId="0" borderId="20" xfId="47" applyFont="1" applyFill="1" applyBorder="1" applyAlignment="1" applyProtection="1">
      <alignment horizontal="center"/>
      <protection locked="0"/>
    </xf>
    <xf numFmtId="0" fontId="27" fillId="0" borderId="0" xfId="47" applyFont="1" applyFill="1" applyAlignment="1" applyProtection="1">
      <alignment horizontal="left"/>
      <protection locked="0"/>
    </xf>
    <xf numFmtId="43" fontId="27" fillId="0" borderId="0" xfId="47" applyNumberFormat="1" applyFont="1" applyFill="1" applyAlignment="1" applyProtection="1">
      <alignment horizontal="left"/>
      <protection locked="0"/>
    </xf>
    <xf numFmtId="0" fontId="34" fillId="0" borderId="0" xfId="0" applyFont="1" applyFill="1" applyProtection="1">
      <protection locked="0"/>
    </xf>
    <xf numFmtId="10" fontId="27" fillId="0" borderId="21" xfId="47" applyNumberFormat="1" applyFont="1" applyFill="1" applyBorder="1" applyAlignment="1" applyProtection="1">
      <alignment horizontal="center"/>
      <protection locked="0"/>
    </xf>
    <xf numFmtId="43" fontId="34" fillId="0" borderId="0" xfId="46" applyFont="1" applyFill="1" applyProtection="1">
      <protection locked="0"/>
    </xf>
    <xf numFmtId="43" fontId="27" fillId="0" borderId="11" xfId="46" applyFont="1" applyFill="1" applyBorder="1" applyAlignment="1" applyProtection="1">
      <alignment horizontal="center" vertical="center"/>
      <protection locked="0"/>
    </xf>
    <xf numFmtId="0" fontId="27" fillId="0" borderId="11" xfId="47" applyFont="1" applyFill="1" applyBorder="1" applyAlignment="1" applyProtection="1">
      <alignment horizontal="center" vertical="center"/>
      <protection locked="0"/>
    </xf>
    <xf numFmtId="0" fontId="27" fillId="0" borderId="20" xfId="47" applyFont="1" applyFill="1" applyBorder="1" applyAlignment="1" applyProtection="1">
      <alignment horizontal="center" vertical="center"/>
      <protection locked="0"/>
    </xf>
    <xf numFmtId="188" fontId="27" fillId="0" borderId="20" xfId="47" applyNumberFormat="1" applyFont="1" applyFill="1" applyBorder="1" applyAlignment="1" applyProtection="1">
      <alignment horizontal="center" vertical="center"/>
      <protection locked="0"/>
    </xf>
    <xf numFmtId="0" fontId="37" fillId="0" borderId="22" xfId="47" applyFont="1" applyFill="1" applyBorder="1" applyAlignment="1" applyProtection="1">
      <alignment horizontal="left"/>
      <protection locked="0"/>
    </xf>
    <xf numFmtId="0" fontId="27" fillId="0" borderId="22" xfId="47" applyFont="1" applyFill="1" applyBorder="1" applyAlignment="1" applyProtection="1">
      <alignment horizontal="right"/>
      <protection locked="0"/>
    </xf>
    <xf numFmtId="0" fontId="27" fillId="0" borderId="23" xfId="47" applyFont="1" applyFill="1" applyBorder="1" applyAlignment="1" applyProtection="1">
      <alignment horizontal="center" vertical="top"/>
      <protection locked="0"/>
    </xf>
    <xf numFmtId="0" fontId="37" fillId="0" borderId="0" xfId="47" applyFont="1" applyFill="1" applyBorder="1" applyAlignment="1" applyProtection="1">
      <alignment horizontal="left"/>
      <protection locked="0"/>
    </xf>
    <xf numFmtId="0" fontId="27" fillId="0" borderId="0" xfId="47" applyFont="1" applyFill="1" applyBorder="1" applyAlignment="1" applyProtection="1">
      <alignment horizontal="right"/>
      <protection locked="0"/>
    </xf>
    <xf numFmtId="188" fontId="27" fillId="0" borderId="20" xfId="47" applyNumberFormat="1" applyFont="1" applyFill="1" applyBorder="1" applyAlignment="1" applyProtection="1">
      <alignment horizontal="center"/>
      <protection locked="0"/>
    </xf>
    <xf numFmtId="0" fontId="37" fillId="0" borderId="17" xfId="47" applyFont="1" applyFill="1" applyBorder="1" applyAlignment="1" applyProtection="1">
      <alignment horizontal="left"/>
      <protection locked="0"/>
    </xf>
    <xf numFmtId="0" fontId="27" fillId="0" borderId="17" xfId="47" applyFont="1" applyFill="1" applyBorder="1" applyAlignment="1" applyProtection="1">
      <alignment horizontal="right"/>
      <protection locked="0"/>
    </xf>
    <xf numFmtId="0" fontId="37" fillId="0" borderId="24" xfId="47" applyFont="1" applyFill="1" applyBorder="1" applyAlignment="1" applyProtection="1">
      <alignment horizontal="center" vertical="top"/>
      <protection locked="0"/>
    </xf>
    <xf numFmtId="0" fontId="27" fillId="0" borderId="22" xfId="47" applyFont="1" applyFill="1" applyBorder="1" applyAlignment="1" applyProtection="1">
      <alignment horizontal="left" vertical="center"/>
      <protection locked="0"/>
    </xf>
    <xf numFmtId="0" fontId="27" fillId="0" borderId="25" xfId="47" applyFont="1" applyFill="1" applyBorder="1" applyAlignment="1" applyProtection="1">
      <alignment horizontal="left" vertical="center"/>
      <protection locked="0"/>
    </xf>
    <xf numFmtId="0" fontId="35" fillId="0" borderId="0" xfId="47" applyFont="1" applyFill="1" applyBorder="1" applyAlignment="1" applyProtection="1">
      <alignment horizontal="right" vertical="center"/>
      <protection locked="0"/>
    </xf>
    <xf numFmtId="0" fontId="35" fillId="0" borderId="17" xfId="47" applyFont="1" applyFill="1" applyBorder="1" applyAlignment="1" applyProtection="1">
      <alignment horizontal="center" vertical="center"/>
      <protection locked="0"/>
    </xf>
    <xf numFmtId="43" fontId="35" fillId="0" borderId="17" xfId="46" applyFont="1" applyFill="1" applyBorder="1" applyAlignment="1" applyProtection="1">
      <alignment horizontal="center" vertical="center"/>
      <protection locked="0"/>
    </xf>
    <xf numFmtId="0" fontId="35" fillId="0" borderId="18" xfId="47" applyFont="1" applyFill="1" applyBorder="1" applyAlignment="1" applyProtection="1">
      <alignment horizontal="left" vertical="center"/>
      <protection locked="0"/>
    </xf>
    <xf numFmtId="0" fontId="35" fillId="0" borderId="0" xfId="47" applyFont="1" applyFill="1" applyBorder="1" applyAlignment="1" applyProtection="1">
      <alignment horizontal="center" vertical="center"/>
      <protection locked="0"/>
    </xf>
    <xf numFmtId="0" fontId="35" fillId="0" borderId="0" xfId="47" applyFont="1" applyFill="1" applyBorder="1" applyAlignment="1" applyProtection="1">
      <alignment horizontal="left" vertical="center"/>
      <protection locked="0"/>
    </xf>
    <xf numFmtId="0" fontId="35" fillId="0" borderId="18" xfId="47" applyFont="1" applyFill="1" applyBorder="1" applyAlignment="1" applyProtection="1">
      <alignment horizontal="center" vertical="center"/>
      <protection locked="0"/>
    </xf>
    <xf numFmtId="0" fontId="36" fillId="0" borderId="0" xfId="47" applyFont="1" applyFill="1" applyBorder="1" applyAlignment="1" applyProtection="1">
      <alignment horizontal="right" vertical="center"/>
      <protection locked="0"/>
    </xf>
    <xf numFmtId="0" fontId="35" fillId="0" borderId="18" xfId="47" applyFont="1" applyFill="1" applyBorder="1" applyAlignment="1" applyProtection="1">
      <protection locked="0"/>
    </xf>
    <xf numFmtId="0" fontId="37" fillId="0" borderId="0" xfId="47" applyFont="1" applyFill="1" applyBorder="1" applyAlignment="1" applyProtection="1">
      <alignment horizontal="left" vertical="center"/>
      <protection locked="0"/>
    </xf>
    <xf numFmtId="0" fontId="27" fillId="0" borderId="0" xfId="47" applyFont="1" applyFill="1" applyBorder="1" applyAlignment="1" applyProtection="1">
      <alignment horizontal="center" vertical="center"/>
      <protection locked="0"/>
    </xf>
    <xf numFmtId="188" fontId="27" fillId="0" borderId="0" xfId="47" applyNumberFormat="1" applyFont="1" applyFill="1" applyBorder="1" applyAlignment="1" applyProtection="1">
      <alignment horizontal="right"/>
      <protection locked="0"/>
    </xf>
    <xf numFmtId="43" fontId="27" fillId="0" borderId="26" xfId="46" applyFont="1" applyFill="1" applyBorder="1" applyAlignment="1" applyProtection="1">
      <alignment horizontal="center"/>
      <protection locked="0"/>
    </xf>
    <xf numFmtId="0" fontId="27" fillId="0" borderId="27" xfId="47" applyFont="1" applyFill="1" applyBorder="1" applyAlignment="1" applyProtection="1">
      <alignment horizontal="center" vertical="top"/>
      <protection locked="0"/>
    </xf>
    <xf numFmtId="0" fontId="27" fillId="0" borderId="15" xfId="47" applyFont="1" applyFill="1" applyBorder="1" applyAlignment="1" applyProtection="1">
      <alignment horizontal="center" vertical="center"/>
      <protection locked="0"/>
    </xf>
    <xf numFmtId="0" fontId="27" fillId="0" borderId="26" xfId="47" applyFont="1" applyFill="1" applyBorder="1" applyAlignment="1" applyProtection="1">
      <alignment horizontal="center"/>
      <protection locked="0"/>
    </xf>
    <xf numFmtId="188" fontId="27" fillId="0" borderId="28" xfId="47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7" fillId="0" borderId="0" xfId="47" applyFont="1" applyFill="1" applyAlignment="1" applyProtection="1">
      <alignment horizontal="right"/>
      <protection locked="0"/>
    </xf>
    <xf numFmtId="0" fontId="36" fillId="0" borderId="29" xfId="47" applyFont="1" applyFill="1" applyBorder="1" applyAlignment="1" applyProtection="1">
      <alignment horizontal="center" vertical="center"/>
      <protection locked="0"/>
    </xf>
    <xf numFmtId="0" fontId="36" fillId="0" borderId="16" xfId="47" applyFont="1" applyFill="1" applyBorder="1" applyAlignment="1" applyProtection="1">
      <alignment horizontal="center" vertical="center"/>
      <protection locked="0"/>
    </xf>
    <xf numFmtId="0" fontId="27" fillId="0" borderId="23" xfId="47" applyFont="1" applyFill="1" applyBorder="1" applyAlignment="1" applyProtection="1">
      <alignment horizontal="left"/>
      <protection locked="0"/>
    </xf>
    <xf numFmtId="0" fontId="35" fillId="0" borderId="23" xfId="47" applyFont="1" applyFill="1" applyBorder="1" applyAlignment="1" applyProtection="1">
      <alignment horizontal="center" vertical="top"/>
      <protection locked="0"/>
    </xf>
    <xf numFmtId="0" fontId="0" fillId="0" borderId="0" xfId="0" applyBorder="1" applyProtection="1">
      <protection locked="0"/>
    </xf>
    <xf numFmtId="188" fontId="39" fillId="0" borderId="10" xfId="47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35" fillId="0" borderId="0" xfId="47" applyFont="1" applyFill="1" applyAlignment="1" applyProtection="1">
      <alignment horizontal="right"/>
      <protection locked="0"/>
    </xf>
    <xf numFmtId="0" fontId="27" fillId="25" borderId="0" xfId="47" applyFont="1" applyFill="1" applyAlignment="1" applyProtection="1">
      <alignment horizontal="right"/>
      <protection locked="0"/>
    </xf>
    <xf numFmtId="0" fontId="27" fillId="0" borderId="0" xfId="46" applyNumberFormat="1" applyFont="1" applyFill="1" applyAlignment="1" applyProtection="1">
      <alignment horizontal="right"/>
      <protection locked="0"/>
    </xf>
    <xf numFmtId="0" fontId="27" fillId="24" borderId="0" xfId="46" applyNumberFormat="1" applyFont="1" applyFill="1" applyAlignment="1" applyProtection="1">
      <alignment horizontal="right"/>
      <protection locked="0"/>
    </xf>
    <xf numFmtId="0" fontId="41" fillId="0" borderId="0" xfId="0" applyFont="1"/>
    <xf numFmtId="0" fontId="42" fillId="26" borderId="36" xfId="0" applyFont="1" applyFill="1" applyBorder="1" applyAlignment="1">
      <alignment horizontal="center" vertical="center" wrapText="1"/>
    </xf>
    <xf numFmtId="0" fontId="42" fillId="27" borderId="36" xfId="0" applyFont="1" applyFill="1" applyBorder="1" applyAlignment="1">
      <alignment horizontal="center" vertical="center"/>
    </xf>
    <xf numFmtId="0" fontId="42" fillId="28" borderId="36" xfId="0" applyFont="1" applyFill="1" applyBorder="1" applyAlignment="1">
      <alignment horizontal="center" vertical="center"/>
    </xf>
    <xf numFmtId="189" fontId="42" fillId="30" borderId="36" xfId="0" applyNumberFormat="1" applyFont="1" applyFill="1" applyBorder="1" applyAlignment="1">
      <alignment vertical="center"/>
    </xf>
    <xf numFmtId="0" fontId="42" fillId="31" borderId="37" xfId="0" applyFont="1" applyFill="1" applyBorder="1"/>
    <xf numFmtId="0" fontId="42" fillId="31" borderId="12" xfId="0" applyFont="1" applyFill="1" applyBorder="1"/>
    <xf numFmtId="0" fontId="42" fillId="31" borderId="38" xfId="0" applyFont="1" applyFill="1" applyBorder="1"/>
    <xf numFmtId="188" fontId="41" fillId="29" borderId="36" xfId="0" applyNumberFormat="1" applyFont="1" applyFill="1" applyBorder="1" applyAlignment="1">
      <alignment vertical="center"/>
    </xf>
    <xf numFmtId="189" fontId="43" fillId="0" borderId="36" xfId="46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25" fillId="0" borderId="13" xfId="47" applyFont="1" applyFill="1" applyBorder="1" applyAlignment="1" applyProtection="1">
      <alignment horizontal="center" vertical="center"/>
      <protection locked="0"/>
    </xf>
    <xf numFmtId="0" fontId="40" fillId="0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0" fillId="0" borderId="22" xfId="47" applyFont="1" applyFill="1" applyBorder="1" applyAlignment="1" applyProtection="1">
      <alignment horizontal="center" vertical="center"/>
      <protection locked="0"/>
    </xf>
    <xf numFmtId="0" fontId="31" fillId="0" borderId="0" xfId="47" applyFont="1" applyFill="1" applyBorder="1" applyAlignment="1" applyProtection="1">
      <alignment horizontal="center" vertical="center"/>
      <protection locked="0"/>
    </xf>
    <xf numFmtId="0" fontId="31" fillId="0" borderId="17" xfId="47" applyFont="1" applyFill="1" applyBorder="1" applyAlignment="1" applyProtection="1">
      <alignment horizontal="center" vertical="center"/>
      <protection locked="0"/>
    </xf>
    <xf numFmtId="0" fontId="29" fillId="0" borderId="22" xfId="47" applyFont="1" applyFill="1" applyBorder="1" applyAlignment="1" applyProtection="1">
      <alignment horizontal="center" vertical="center"/>
      <protection locked="0"/>
    </xf>
    <xf numFmtId="0" fontId="27" fillId="0" borderId="22" xfId="47" applyFont="1" applyFill="1" applyBorder="1" applyAlignment="1" applyProtection="1">
      <alignment horizontal="center" vertical="center"/>
      <protection locked="0"/>
    </xf>
    <xf numFmtId="0" fontId="27" fillId="0" borderId="17" xfId="47" applyFont="1" applyFill="1" applyBorder="1" applyAlignment="1" applyProtection="1">
      <alignment horizontal="center" vertical="center"/>
      <protection locked="0"/>
    </xf>
    <xf numFmtId="0" fontId="27" fillId="0" borderId="0" xfId="47" applyFont="1" applyFill="1" applyBorder="1" applyAlignment="1" applyProtection="1">
      <alignment horizontal="left"/>
      <protection locked="0"/>
    </xf>
    <xf numFmtId="0" fontId="26" fillId="0" borderId="32" xfId="47" applyFont="1" applyFill="1" applyBorder="1" applyAlignment="1" applyProtection="1">
      <alignment horizontal="center" vertical="center"/>
      <protection locked="0"/>
    </xf>
    <xf numFmtId="0" fontId="26" fillId="0" borderId="29" xfId="47" applyFont="1" applyFill="1" applyBorder="1" applyAlignment="1" applyProtection="1">
      <alignment horizontal="center" vertical="center"/>
      <protection locked="0"/>
    </xf>
    <xf numFmtId="0" fontId="26" fillId="0" borderId="33" xfId="47" applyFont="1" applyFill="1" applyBorder="1" applyAlignment="1" applyProtection="1">
      <alignment horizontal="center" vertical="center"/>
      <protection locked="0"/>
    </xf>
    <xf numFmtId="0" fontId="26" fillId="0" borderId="16" xfId="47" applyFont="1" applyFill="1" applyBorder="1" applyAlignment="1" applyProtection="1">
      <alignment horizontal="center" vertical="center"/>
      <protection locked="0"/>
    </xf>
    <xf numFmtId="0" fontId="38" fillId="0" borderId="34" xfId="47" applyFont="1" applyFill="1" applyBorder="1" applyAlignment="1" applyProtection="1">
      <alignment horizontal="center" vertical="center"/>
      <protection locked="0"/>
    </xf>
    <xf numFmtId="0" fontId="38" fillId="0" borderId="35" xfId="47" applyFont="1" applyFill="1" applyBorder="1" applyAlignment="1" applyProtection="1">
      <alignment horizontal="center" vertical="center"/>
      <protection locked="0"/>
    </xf>
    <xf numFmtId="0" fontId="26" fillId="0" borderId="24" xfId="47" applyFont="1" applyFill="1" applyBorder="1" applyAlignment="1" applyProtection="1">
      <alignment horizontal="center" vertical="center"/>
      <protection locked="0"/>
    </xf>
    <xf numFmtId="0" fontId="26" fillId="0" borderId="22" xfId="47" applyFont="1" applyFill="1" applyBorder="1" applyAlignment="1" applyProtection="1">
      <alignment horizontal="center" vertical="center"/>
      <protection locked="0"/>
    </xf>
    <xf numFmtId="0" fontId="26" fillId="0" borderId="25" xfId="47" applyFont="1" applyFill="1" applyBorder="1" applyAlignment="1" applyProtection="1">
      <alignment horizontal="center" vertical="center"/>
      <protection locked="0"/>
    </xf>
    <xf numFmtId="0" fontId="26" fillId="0" borderId="31" xfId="47" applyFont="1" applyFill="1" applyBorder="1" applyAlignment="1" applyProtection="1">
      <alignment horizontal="center" vertical="center"/>
      <protection locked="0"/>
    </xf>
    <xf numFmtId="0" fontId="26" fillId="0" borderId="17" xfId="47" applyFont="1" applyFill="1" applyBorder="1" applyAlignment="1" applyProtection="1">
      <alignment horizontal="center" vertical="center"/>
      <protection locked="0"/>
    </xf>
    <xf numFmtId="0" fontId="26" fillId="0" borderId="21" xfId="47" applyFont="1" applyFill="1" applyBorder="1" applyAlignment="1" applyProtection="1">
      <alignment horizontal="center" vertical="center"/>
      <protection locked="0"/>
    </xf>
    <xf numFmtId="0" fontId="27" fillId="0" borderId="17" xfId="47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37" fillId="0" borderId="0" xfId="47" applyFont="1" applyFill="1" applyAlignment="1" applyProtection="1">
      <alignment horizontal="center"/>
      <protection locked="0"/>
    </xf>
    <xf numFmtId="0" fontId="27" fillId="0" borderId="0" xfId="47" applyFont="1" applyFill="1" applyBorder="1" applyAlignment="1" applyProtection="1">
      <alignment horizontal="center"/>
      <protection hidden="1"/>
    </xf>
    <xf numFmtId="0" fontId="27" fillId="0" borderId="18" xfId="47" applyFont="1" applyFill="1" applyBorder="1" applyAlignment="1" applyProtection="1">
      <alignment horizontal="center"/>
      <protection hidden="1"/>
    </xf>
    <xf numFmtId="0" fontId="27" fillId="0" borderId="23" xfId="47" applyFont="1" applyFill="1" applyBorder="1" applyAlignment="1" applyProtection="1">
      <alignment horizontal="center"/>
      <protection locked="0"/>
    </xf>
    <xf numFmtId="0" fontId="27" fillId="0" borderId="31" xfId="47" applyFont="1" applyFill="1" applyBorder="1" applyAlignment="1" applyProtection="1">
      <alignment horizontal="center"/>
      <protection locked="0"/>
    </xf>
    <xf numFmtId="188" fontId="27" fillId="0" borderId="17" xfId="47" applyNumberFormat="1" applyFont="1" applyFill="1" applyBorder="1" applyAlignment="1" applyProtection="1">
      <alignment horizontal="center"/>
      <protection hidden="1"/>
    </xf>
    <xf numFmtId="188" fontId="27" fillId="0" borderId="21" xfId="47" applyNumberFormat="1" applyFont="1" applyFill="1" applyBorder="1" applyAlignment="1" applyProtection="1">
      <alignment horizontal="center"/>
      <protection hidden="1"/>
    </xf>
    <xf numFmtId="0" fontId="27" fillId="0" borderId="25" xfId="47" applyFont="1" applyFill="1" applyBorder="1" applyAlignment="1" applyProtection="1">
      <alignment horizontal="center"/>
      <protection locked="0"/>
    </xf>
    <xf numFmtId="0" fontId="27" fillId="0" borderId="18" xfId="47" applyFont="1" applyFill="1" applyBorder="1" applyAlignment="1" applyProtection="1">
      <alignment horizontal="center"/>
      <protection locked="0"/>
    </xf>
    <xf numFmtId="0" fontId="27" fillId="0" borderId="21" xfId="47" applyFont="1" applyFill="1" applyBorder="1" applyAlignment="1" applyProtection="1">
      <alignment horizontal="center"/>
      <protection locked="0"/>
    </xf>
    <xf numFmtId="0" fontId="27" fillId="0" borderId="24" xfId="47" applyFont="1" applyFill="1" applyBorder="1" applyAlignment="1" applyProtection="1">
      <alignment horizontal="center" vertical="top"/>
      <protection locked="0"/>
    </xf>
    <xf numFmtId="0" fontId="27" fillId="0" borderId="23" xfId="47" applyFont="1" applyFill="1" applyBorder="1" applyAlignment="1" applyProtection="1">
      <alignment horizontal="center" vertical="top"/>
      <protection locked="0"/>
    </xf>
    <xf numFmtId="0" fontId="27" fillId="0" borderId="31" xfId="47" applyFont="1" applyFill="1" applyBorder="1" applyAlignment="1" applyProtection="1">
      <alignment horizontal="center" vertical="top"/>
      <protection locked="0"/>
    </xf>
    <xf numFmtId="0" fontId="27" fillId="0" borderId="30" xfId="47" applyFont="1" applyFill="1" applyBorder="1" applyAlignment="1" applyProtection="1">
      <alignment horizontal="center"/>
      <protection locked="0"/>
    </xf>
    <xf numFmtId="43" fontId="27" fillId="0" borderId="22" xfId="47" applyNumberFormat="1" applyFont="1" applyFill="1" applyBorder="1" applyAlignment="1" applyProtection="1">
      <alignment horizontal="left"/>
      <protection hidden="1"/>
    </xf>
    <xf numFmtId="0" fontId="0" fillId="0" borderId="22" xfId="0" applyFill="1" applyBorder="1" applyAlignment="1" applyProtection="1">
      <alignment horizontal="left"/>
      <protection hidden="1"/>
    </xf>
    <xf numFmtId="0" fontId="0" fillId="0" borderId="25" xfId="0" applyFill="1" applyBorder="1" applyAlignment="1" applyProtection="1">
      <alignment horizontal="left"/>
      <protection hidden="1"/>
    </xf>
    <xf numFmtId="43" fontId="27" fillId="0" borderId="0" xfId="47" applyNumberFormat="1" applyFont="1" applyFill="1" applyBorder="1" applyAlignment="1" applyProtection="1">
      <alignment horizontal="center"/>
      <protection hidden="1"/>
    </xf>
    <xf numFmtId="0" fontId="27" fillId="0" borderId="24" xfId="47" applyFont="1" applyFill="1" applyBorder="1" applyAlignment="1" applyProtection="1">
      <alignment horizontal="center" vertical="center"/>
      <protection locked="0"/>
    </xf>
    <xf numFmtId="0" fontId="27" fillId="0" borderId="23" xfId="47" applyFont="1" applyFill="1" applyBorder="1" applyAlignment="1" applyProtection="1">
      <alignment horizontal="center" vertical="center"/>
      <protection locked="0"/>
    </xf>
    <xf numFmtId="0" fontId="27" fillId="0" borderId="0" xfId="47" applyFont="1" applyFill="1" applyBorder="1" applyAlignment="1" applyProtection="1">
      <alignment horizontal="center" vertical="center"/>
      <protection locked="0"/>
    </xf>
    <xf numFmtId="0" fontId="27" fillId="0" borderId="31" xfId="47" applyFont="1" applyFill="1" applyBorder="1" applyAlignment="1" applyProtection="1">
      <alignment horizontal="center" vertical="center"/>
      <protection locked="0"/>
    </xf>
  </cellXfs>
  <cellStyles count="4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46" builtinId="3"/>
    <cellStyle name="Comma 2" xfId="28" xr:uid="{00000000-0005-0000-0000-00001C000000}"/>
    <cellStyle name="Explanatory Text" xfId="29" xr:uid="{00000000-0005-0000-0000-00001D000000}"/>
    <cellStyle name="Good" xfId="30" xr:uid="{00000000-0005-0000-0000-00001E000000}"/>
    <cellStyle name="Heading 1" xfId="31" xr:uid="{00000000-0005-0000-0000-00001F000000}"/>
    <cellStyle name="Heading 2" xfId="32" xr:uid="{00000000-0005-0000-0000-000020000000}"/>
    <cellStyle name="Heading 3" xfId="33" xr:uid="{00000000-0005-0000-0000-000021000000}"/>
    <cellStyle name="Heading 4" xfId="34" xr:uid="{00000000-0005-0000-0000-000022000000}"/>
    <cellStyle name="Hyperlink 2" xfId="35" xr:uid="{00000000-0005-0000-0000-000023000000}"/>
    <cellStyle name="Input" xfId="36" xr:uid="{00000000-0005-0000-0000-000024000000}"/>
    <cellStyle name="Linked Cell" xfId="37" xr:uid="{00000000-0005-0000-0000-000025000000}"/>
    <cellStyle name="Neutral" xfId="38" xr:uid="{00000000-0005-0000-0000-000026000000}"/>
    <cellStyle name="Normal" xfId="0" builtinId="0"/>
    <cellStyle name="Normal 2" xfId="39" xr:uid="{00000000-0005-0000-0000-000028000000}"/>
    <cellStyle name="Note" xfId="40" xr:uid="{00000000-0005-0000-0000-000029000000}"/>
    <cellStyle name="Output" xfId="41" xr:uid="{00000000-0005-0000-0000-00002A000000}"/>
    <cellStyle name="Percent 2" xfId="42" xr:uid="{00000000-0005-0000-0000-00002B000000}"/>
    <cellStyle name="Title" xfId="43" xr:uid="{00000000-0005-0000-0000-00002C000000}"/>
    <cellStyle name="Total" xfId="44" xr:uid="{00000000-0005-0000-0000-00002D000000}"/>
    <cellStyle name="Warning Text" xfId="45" xr:uid="{00000000-0005-0000-0000-00002E000000}"/>
    <cellStyle name="ปกติ_ตัวอย่างการคำนวณ FACTOR F" xfId="47" xr:uid="{00000000-0005-0000-0000-00002F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52475" y="5895975"/>
          <a:ext cx="13335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991100" y="5915025"/>
          <a:ext cx="8572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4" name="วงเล็บปีกกาซ้าย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52475" y="5895975"/>
          <a:ext cx="13335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5" name="วงเล็บปีกกาขวา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991100" y="5915025"/>
          <a:ext cx="8572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Y36"/>
  <sheetViews>
    <sheetView showGridLines="0" workbookViewId="0">
      <selection activeCell="AD22" sqref="AD22"/>
    </sheetView>
  </sheetViews>
  <sheetFormatPr defaultColWidth="10.33203125" defaultRowHeight="21" x14ac:dyDescent="0.4"/>
  <cols>
    <col min="1" max="1" width="9.109375" style="9" customWidth="1"/>
    <col min="2" max="2" width="4.109375" style="9" customWidth="1"/>
    <col min="3" max="3" width="7.6640625" style="9" customWidth="1"/>
    <col min="4" max="4" width="4.109375" style="9" customWidth="1"/>
    <col min="5" max="5" width="13.109375" style="9" customWidth="1"/>
    <col min="6" max="6" width="5.44140625" style="9" customWidth="1"/>
    <col min="7" max="7" width="13.109375" style="9" customWidth="1"/>
    <col min="8" max="8" width="3.109375" style="9" customWidth="1"/>
    <col min="9" max="9" width="12.6640625" style="9" customWidth="1"/>
    <col min="10" max="10" width="7.5546875" style="62" customWidth="1"/>
    <col min="11" max="11" width="8.33203125" style="9" bestFit="1" customWidth="1"/>
    <col min="12" max="12" width="8.33203125" style="9" customWidth="1"/>
    <col min="13" max="14" width="10.33203125" style="9" hidden="1" customWidth="1"/>
    <col min="15" max="15" width="17" style="9" hidden="1" customWidth="1"/>
    <col min="16" max="16" width="16.44140625" style="9" hidden="1" customWidth="1"/>
    <col min="17" max="20" width="10.33203125" style="9" hidden="1" customWidth="1"/>
    <col min="21" max="21" width="23" style="10" hidden="1" customWidth="1"/>
    <col min="22" max="23" width="10.33203125" style="9" hidden="1" customWidth="1"/>
    <col min="24" max="24" width="23.109375" style="9" hidden="1" customWidth="1"/>
    <col min="25" max="25" width="17.6640625" style="9" hidden="1" customWidth="1"/>
    <col min="26" max="26" width="0.33203125" style="9" customWidth="1"/>
    <col min="27" max="58" width="10.33203125" style="9" customWidth="1"/>
    <col min="59" max="16384" width="10.33203125" style="9"/>
  </cols>
  <sheetData>
    <row r="1" spans="1:25" ht="30" customHeight="1" x14ac:dyDescent="0.4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"/>
      <c r="N1" s="8"/>
      <c r="O1" s="8"/>
    </row>
    <row r="2" spans="1:25" s="12" customFormat="1" x14ac:dyDescent="0.4">
      <c r="A2" s="111" t="e">
        <f>#REF!</f>
        <v>#REF!</v>
      </c>
      <c r="B2" s="111"/>
      <c r="C2" s="111"/>
      <c r="D2" s="89" t="e">
        <f>#REF!</f>
        <v>#REF!</v>
      </c>
      <c r="E2" s="89"/>
      <c r="F2" s="89"/>
      <c r="G2" s="89"/>
      <c r="H2" s="89"/>
      <c r="I2" s="89"/>
      <c r="J2" s="89"/>
      <c r="K2" s="89"/>
      <c r="L2" s="89"/>
      <c r="M2" s="6"/>
      <c r="N2" s="11"/>
      <c r="O2" s="6"/>
      <c r="Q2" s="13"/>
      <c r="U2" s="14"/>
    </row>
    <row r="3" spans="1:25" s="12" customFormat="1" x14ac:dyDescent="0.4">
      <c r="A3" s="69" t="s">
        <v>43</v>
      </c>
      <c r="B3" s="89" t="e">
        <f>#REF!</f>
        <v>#REF!</v>
      </c>
      <c r="C3" s="89"/>
      <c r="D3" s="89"/>
      <c r="E3" s="89"/>
      <c r="F3" s="89"/>
      <c r="G3" s="89"/>
      <c r="H3" s="89"/>
      <c r="I3" s="89"/>
      <c r="J3" s="70" t="s">
        <v>2</v>
      </c>
      <c r="K3" s="89" t="e">
        <f>#REF!</f>
        <v>#REF!</v>
      </c>
      <c r="L3" s="89"/>
      <c r="M3" s="6"/>
      <c r="N3" s="15"/>
      <c r="O3" s="7"/>
      <c r="Q3" s="13"/>
      <c r="U3" s="14"/>
    </row>
    <row r="4" spans="1:25" s="12" customFormat="1" x14ac:dyDescent="0.4">
      <c r="A4" s="69" t="s">
        <v>0</v>
      </c>
      <c r="B4" s="89" t="e">
        <f>+B3</f>
        <v>#REF!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6"/>
      <c r="N4" s="11"/>
      <c r="O4" s="6"/>
      <c r="Q4" s="13"/>
      <c r="U4" s="14"/>
    </row>
    <row r="5" spans="1:25" s="12" customFormat="1" ht="21.6" thickBot="1" x14ac:dyDescent="0.4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6"/>
      <c r="N5" s="11"/>
      <c r="O5" s="6"/>
      <c r="Q5" s="13"/>
      <c r="U5" s="14"/>
    </row>
    <row r="6" spans="1:25" ht="21.75" customHeight="1" x14ac:dyDescent="0.4">
      <c r="A6" s="98" t="s">
        <v>1</v>
      </c>
      <c r="B6" s="99"/>
      <c r="C6" s="99"/>
      <c r="D6" s="99"/>
      <c r="E6" s="99"/>
      <c r="F6" s="99"/>
      <c r="G6" s="99"/>
      <c r="H6" s="99"/>
      <c r="I6" s="99"/>
      <c r="J6" s="99"/>
      <c r="K6" s="63" t="s">
        <v>5</v>
      </c>
      <c r="L6" s="102" t="s">
        <v>6</v>
      </c>
    </row>
    <row r="7" spans="1:25" ht="21.75" customHeight="1" thickBot="1" x14ac:dyDescent="0.4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64" t="s">
        <v>7</v>
      </c>
      <c r="L7" s="103"/>
      <c r="U7" s="10">
        <v>0</v>
      </c>
      <c r="V7" s="9">
        <f>+L8</f>
        <v>1.3073999999999999</v>
      </c>
      <c r="X7" s="9">
        <v>0</v>
      </c>
      <c r="Y7" s="10">
        <v>500000</v>
      </c>
    </row>
    <row r="8" spans="1:25" x14ac:dyDescent="0.4">
      <c r="A8" s="115"/>
      <c r="B8" s="97" t="s">
        <v>8</v>
      </c>
      <c r="C8" s="97"/>
      <c r="D8" s="97"/>
      <c r="E8" s="97"/>
      <c r="F8" s="97"/>
      <c r="G8" s="97"/>
      <c r="H8" s="97"/>
      <c r="I8" s="97"/>
      <c r="J8" s="16">
        <v>0</v>
      </c>
      <c r="K8" s="17" t="s">
        <v>9</v>
      </c>
      <c r="L8" s="18">
        <v>1.3073999999999999</v>
      </c>
      <c r="P8" s="10">
        <f>+คำนวณ!B5</f>
        <v>400000</v>
      </c>
      <c r="Q8" s="19"/>
      <c r="U8" s="20">
        <v>500000</v>
      </c>
      <c r="V8" s="18">
        <f>L8</f>
        <v>1.3073999999999999</v>
      </c>
      <c r="X8" s="20">
        <v>500000</v>
      </c>
      <c r="Y8" s="21">
        <v>1000000</v>
      </c>
    </row>
    <row r="9" spans="1:25" x14ac:dyDescent="0.4">
      <c r="A9" s="115"/>
      <c r="B9" s="97" t="s">
        <v>10</v>
      </c>
      <c r="C9" s="97"/>
      <c r="D9" s="97"/>
      <c r="E9" s="97"/>
      <c r="F9" s="97"/>
      <c r="G9" s="97"/>
      <c r="H9" s="97"/>
      <c r="I9" s="97"/>
      <c r="J9" s="16">
        <v>0</v>
      </c>
      <c r="K9" s="22">
        <v>1</v>
      </c>
      <c r="L9" s="38">
        <v>1.3049999999999999</v>
      </c>
      <c r="U9" s="21">
        <v>1000000</v>
      </c>
      <c r="V9" s="18">
        <f t="shared" ref="V9:V31" si="0">L9</f>
        <v>1.3049999999999999</v>
      </c>
      <c r="X9" s="21">
        <v>1000000</v>
      </c>
      <c r="Y9" s="21">
        <v>2000000</v>
      </c>
    </row>
    <row r="10" spans="1:25" s="24" customFormat="1" x14ac:dyDescent="0.4">
      <c r="A10" s="115"/>
      <c r="B10" s="97" t="s">
        <v>4</v>
      </c>
      <c r="C10" s="97"/>
      <c r="D10" s="97"/>
      <c r="E10" s="97"/>
      <c r="F10" s="97"/>
      <c r="G10" s="97"/>
      <c r="H10" s="97"/>
      <c r="I10" s="97"/>
      <c r="J10" s="16">
        <v>7.0000000000000007E-2</v>
      </c>
      <c r="K10" s="22">
        <v>2</v>
      </c>
      <c r="L10" s="23">
        <v>1.3035000000000001</v>
      </c>
      <c r="N10" s="9" t="s">
        <v>28</v>
      </c>
      <c r="O10" s="25"/>
      <c r="P10" s="25">
        <f>P8</f>
        <v>400000</v>
      </c>
      <c r="Q10" s="9"/>
      <c r="S10" s="26"/>
      <c r="U10" s="21">
        <v>2000000</v>
      </c>
      <c r="V10" s="18">
        <f t="shared" si="0"/>
        <v>1.3035000000000001</v>
      </c>
      <c r="X10" s="21">
        <v>2000000</v>
      </c>
      <c r="Y10" s="21">
        <v>5000000</v>
      </c>
    </row>
    <row r="11" spans="1:25" s="24" customFormat="1" x14ac:dyDescent="0.4">
      <c r="A11" s="116"/>
      <c r="B11" s="110" t="s">
        <v>11</v>
      </c>
      <c r="C11" s="110"/>
      <c r="D11" s="110"/>
      <c r="E11" s="110"/>
      <c r="F11" s="110"/>
      <c r="G11" s="110"/>
      <c r="H11" s="110"/>
      <c r="I11" s="110"/>
      <c r="J11" s="27">
        <v>7.0000000000000007E-2</v>
      </c>
      <c r="K11" s="22">
        <v>5</v>
      </c>
      <c r="L11" s="23">
        <v>1.3003</v>
      </c>
      <c r="N11" s="9" t="s">
        <v>30</v>
      </c>
      <c r="P11" s="28">
        <f>VLOOKUP(P8,U7:V31,1)</f>
        <v>0</v>
      </c>
      <c r="Q11" s="9" t="s">
        <v>32</v>
      </c>
      <c r="R11" s="24">
        <f>VLOOKUP(P11,U7:V31,2)</f>
        <v>1.3073999999999999</v>
      </c>
      <c r="U11" s="21">
        <v>5000000</v>
      </c>
      <c r="V11" s="18">
        <f t="shared" si="0"/>
        <v>1.3003</v>
      </c>
      <c r="X11" s="21">
        <v>5000000</v>
      </c>
      <c r="Y11" s="29">
        <v>10000000</v>
      </c>
    </row>
    <row r="12" spans="1:25" s="24" customFormat="1" ht="21.75" customHeight="1" x14ac:dyDescent="0.4">
      <c r="A12" s="104" t="s">
        <v>12</v>
      </c>
      <c r="B12" s="105"/>
      <c r="C12" s="105"/>
      <c r="D12" s="105"/>
      <c r="E12" s="105"/>
      <c r="F12" s="105"/>
      <c r="G12" s="105"/>
      <c r="H12" s="105"/>
      <c r="I12" s="105"/>
      <c r="J12" s="106"/>
      <c r="K12" s="30">
        <v>10</v>
      </c>
      <c r="L12" s="31">
        <v>1.2943</v>
      </c>
      <c r="N12" s="9" t="s">
        <v>31</v>
      </c>
      <c r="P12" s="28">
        <f>VLOOKUP(P11,X7:Y31,2)</f>
        <v>500000</v>
      </c>
      <c r="Q12" s="9" t="s">
        <v>33</v>
      </c>
      <c r="R12" s="24">
        <f>VLOOKUP(P12,U7:V31,2)</f>
        <v>1.3073999999999999</v>
      </c>
      <c r="U12" s="29">
        <v>10000000</v>
      </c>
      <c r="V12" s="18">
        <f t="shared" si="0"/>
        <v>1.2943</v>
      </c>
      <c r="X12" s="29">
        <v>10000000</v>
      </c>
      <c r="Y12" s="29">
        <v>15000000</v>
      </c>
    </row>
    <row r="13" spans="1:25" s="24" customFormat="1" ht="21.75" customHeight="1" x14ac:dyDescent="0.4">
      <c r="A13" s="107"/>
      <c r="B13" s="108"/>
      <c r="C13" s="108"/>
      <c r="D13" s="108"/>
      <c r="E13" s="108"/>
      <c r="F13" s="108"/>
      <c r="G13" s="108"/>
      <c r="H13" s="108"/>
      <c r="I13" s="108"/>
      <c r="J13" s="109"/>
      <c r="K13" s="30">
        <v>15</v>
      </c>
      <c r="L13" s="32">
        <v>1.2594000000000001</v>
      </c>
      <c r="N13" s="9"/>
      <c r="Q13" s="9"/>
      <c r="U13" s="29">
        <v>15000000</v>
      </c>
      <c r="V13" s="18">
        <f t="shared" si="0"/>
        <v>1.2594000000000001</v>
      </c>
      <c r="X13" s="29">
        <v>15000000</v>
      </c>
      <c r="Y13" s="21">
        <v>20000000</v>
      </c>
    </row>
    <row r="14" spans="1:25" s="24" customFormat="1" ht="21.75" customHeight="1" x14ac:dyDescent="0.4">
      <c r="A14" s="130" t="s">
        <v>21</v>
      </c>
      <c r="B14" s="95"/>
      <c r="C14" s="95"/>
      <c r="D14" s="95"/>
      <c r="E14" s="91" t="s">
        <v>23</v>
      </c>
      <c r="F14" s="94" t="s">
        <v>26</v>
      </c>
      <c r="G14" s="95"/>
      <c r="H14" s="95"/>
      <c r="I14" s="91" t="s">
        <v>22</v>
      </c>
      <c r="J14" s="119"/>
      <c r="K14" s="22">
        <v>20</v>
      </c>
      <c r="L14" s="31">
        <v>1.2518</v>
      </c>
      <c r="N14" s="9"/>
      <c r="Q14" s="9"/>
      <c r="U14" s="21">
        <v>20000000</v>
      </c>
      <c r="V14" s="18">
        <f t="shared" si="0"/>
        <v>1.2518</v>
      </c>
      <c r="X14" s="21">
        <v>20000000</v>
      </c>
      <c r="Y14" s="21">
        <v>25000000</v>
      </c>
    </row>
    <row r="15" spans="1:25" s="24" customFormat="1" ht="21" customHeight="1" x14ac:dyDescent="0.4">
      <c r="A15" s="131"/>
      <c r="B15" s="132"/>
      <c r="C15" s="132"/>
      <c r="D15" s="132"/>
      <c r="E15" s="92"/>
      <c r="F15" s="96"/>
      <c r="G15" s="96"/>
      <c r="H15" s="96"/>
      <c r="I15" s="92"/>
      <c r="J15" s="120"/>
      <c r="K15" s="22">
        <v>25</v>
      </c>
      <c r="L15" s="23">
        <v>1.2248000000000001</v>
      </c>
      <c r="N15" s="9"/>
      <c r="Q15" s="9" t="s">
        <v>29</v>
      </c>
      <c r="U15" s="21">
        <v>25000000</v>
      </c>
      <c r="V15" s="18">
        <f t="shared" si="0"/>
        <v>1.2248000000000001</v>
      </c>
      <c r="X15" s="21">
        <v>25000000</v>
      </c>
      <c r="Y15" s="21">
        <v>30000000</v>
      </c>
    </row>
    <row r="16" spans="1:25" s="24" customFormat="1" ht="21" customHeight="1" x14ac:dyDescent="0.4">
      <c r="A16" s="133"/>
      <c r="B16" s="96"/>
      <c r="C16" s="96"/>
      <c r="D16" s="96"/>
      <c r="E16" s="93"/>
      <c r="F16" s="125" t="s">
        <v>13</v>
      </c>
      <c r="G16" s="125"/>
      <c r="H16" s="125"/>
      <c r="I16" s="93"/>
      <c r="J16" s="121"/>
      <c r="K16" s="22">
        <v>30</v>
      </c>
      <c r="L16" s="23">
        <v>1.2163999999999999</v>
      </c>
      <c r="N16" s="9" t="s">
        <v>47</v>
      </c>
      <c r="O16" s="73">
        <f>H20-H21</f>
        <v>0</v>
      </c>
      <c r="Q16" s="9"/>
      <c r="R16" s="24" t="s">
        <v>29</v>
      </c>
      <c r="U16" s="21">
        <v>30000000</v>
      </c>
      <c r="V16" s="18">
        <f t="shared" si="0"/>
        <v>1.2163999999999999</v>
      </c>
      <c r="X16" s="21">
        <v>30000000</v>
      </c>
      <c r="Y16" s="21">
        <v>40000000</v>
      </c>
    </row>
    <row r="17" spans="1:25" s="24" customFormat="1" x14ac:dyDescent="0.4">
      <c r="A17" s="122" t="s">
        <v>34</v>
      </c>
      <c r="B17" s="33" t="s">
        <v>14</v>
      </c>
      <c r="C17" s="33"/>
      <c r="D17" s="33"/>
      <c r="E17" s="33"/>
      <c r="F17" s="33"/>
      <c r="G17" s="34" t="s">
        <v>35</v>
      </c>
      <c r="H17" s="126">
        <f>+คำนวณ!B5</f>
        <v>400000</v>
      </c>
      <c r="I17" s="127"/>
      <c r="J17" s="128"/>
      <c r="K17" s="22">
        <v>40</v>
      </c>
      <c r="L17" s="23">
        <v>1.2161</v>
      </c>
      <c r="N17" s="9" t="s">
        <v>48</v>
      </c>
      <c r="O17" s="73">
        <f>H17-H18</f>
        <v>400000</v>
      </c>
      <c r="Q17" s="9"/>
      <c r="U17" s="21">
        <v>40000000</v>
      </c>
      <c r="V17" s="18">
        <f t="shared" si="0"/>
        <v>1.2161</v>
      </c>
      <c r="X17" s="21">
        <v>40000000</v>
      </c>
      <c r="Y17" s="21">
        <v>50000000</v>
      </c>
    </row>
    <row r="18" spans="1:25" s="24" customFormat="1" x14ac:dyDescent="0.4">
      <c r="A18" s="123"/>
      <c r="B18" s="36" t="s">
        <v>15</v>
      </c>
      <c r="C18" s="36"/>
      <c r="D18" s="36"/>
      <c r="E18" s="36"/>
      <c r="F18" s="36"/>
      <c r="G18" s="37" t="s">
        <v>35</v>
      </c>
      <c r="H18" s="129">
        <f>P11</f>
        <v>0</v>
      </c>
      <c r="I18" s="113"/>
      <c r="J18" s="114"/>
      <c r="K18" s="22">
        <v>50</v>
      </c>
      <c r="L18" s="23">
        <v>1.2159</v>
      </c>
      <c r="N18" s="71" t="s">
        <v>49</v>
      </c>
      <c r="O18" s="74">
        <f>O16*O17</f>
        <v>0</v>
      </c>
      <c r="Q18" s="9"/>
      <c r="U18" s="21">
        <v>50000000</v>
      </c>
      <c r="V18" s="18">
        <f t="shared" si="0"/>
        <v>1.2159</v>
      </c>
      <c r="X18" s="21">
        <v>50000000</v>
      </c>
      <c r="Y18" s="21">
        <v>60000000</v>
      </c>
    </row>
    <row r="19" spans="1:25" s="24" customFormat="1" x14ac:dyDescent="0.4">
      <c r="A19" s="123"/>
      <c r="B19" s="36" t="s">
        <v>16</v>
      </c>
      <c r="C19" s="36"/>
      <c r="D19" s="36"/>
      <c r="E19" s="36"/>
      <c r="F19" s="36"/>
      <c r="G19" s="37" t="s">
        <v>35</v>
      </c>
      <c r="H19" s="129">
        <f>P12</f>
        <v>500000</v>
      </c>
      <c r="I19" s="113"/>
      <c r="J19" s="114"/>
      <c r="K19" s="22">
        <v>60</v>
      </c>
      <c r="L19" s="38">
        <v>1.2060999999999999</v>
      </c>
      <c r="N19" s="9" t="s">
        <v>50</v>
      </c>
      <c r="O19" s="73">
        <f>H19-H18</f>
        <v>500000</v>
      </c>
      <c r="Q19" s="9"/>
      <c r="U19" s="21">
        <v>60000000</v>
      </c>
      <c r="V19" s="18">
        <f t="shared" si="0"/>
        <v>1.2060999999999999</v>
      </c>
      <c r="X19" s="21">
        <v>60000000</v>
      </c>
      <c r="Y19" s="21">
        <v>70000000</v>
      </c>
    </row>
    <row r="20" spans="1:25" s="24" customFormat="1" x14ac:dyDescent="0.4">
      <c r="A20" s="123"/>
      <c r="B20" s="36" t="s">
        <v>17</v>
      </c>
      <c r="C20" s="36"/>
      <c r="D20" s="36"/>
      <c r="E20" s="36"/>
      <c r="F20" s="36"/>
      <c r="G20" s="37" t="s">
        <v>35</v>
      </c>
      <c r="H20" s="113">
        <f>R11</f>
        <v>1.3073999999999999</v>
      </c>
      <c r="I20" s="113"/>
      <c r="J20" s="114"/>
      <c r="K20" s="22">
        <v>70</v>
      </c>
      <c r="L20" s="38">
        <v>1.2050000000000001</v>
      </c>
      <c r="N20" s="9" t="s">
        <v>51</v>
      </c>
      <c r="O20" s="73">
        <f>O18/O19</f>
        <v>0</v>
      </c>
      <c r="Q20" s="9"/>
      <c r="U20" s="21">
        <v>70000000</v>
      </c>
      <c r="V20" s="18">
        <f t="shared" si="0"/>
        <v>1.2050000000000001</v>
      </c>
      <c r="X20" s="21">
        <v>70000000</v>
      </c>
      <c r="Y20" s="21">
        <v>80000000</v>
      </c>
    </row>
    <row r="21" spans="1:25" s="24" customFormat="1" x14ac:dyDescent="0.4">
      <c r="A21" s="124"/>
      <c r="B21" s="39" t="s">
        <v>18</v>
      </c>
      <c r="C21" s="39"/>
      <c r="D21" s="39"/>
      <c r="E21" s="39"/>
      <c r="F21" s="39"/>
      <c r="G21" s="40" t="s">
        <v>35</v>
      </c>
      <c r="H21" s="117">
        <f>R12</f>
        <v>1.3073999999999999</v>
      </c>
      <c r="I21" s="117"/>
      <c r="J21" s="118"/>
      <c r="K21" s="22">
        <v>80</v>
      </c>
      <c r="L21" s="38">
        <v>1.2050000000000001</v>
      </c>
      <c r="N21" s="9" t="s">
        <v>52</v>
      </c>
      <c r="O21" s="72">
        <f>ROUND(H20-O20,4)</f>
        <v>1.3073999999999999</v>
      </c>
      <c r="Q21" s="9"/>
      <c r="U21" s="21">
        <v>80000000</v>
      </c>
      <c r="V21" s="18">
        <f t="shared" si="0"/>
        <v>1.2050000000000001</v>
      </c>
      <c r="X21" s="21">
        <v>80000000</v>
      </c>
      <c r="Y21" s="21">
        <v>90000000</v>
      </c>
    </row>
    <row r="22" spans="1:25" s="24" customFormat="1" x14ac:dyDescent="0.4">
      <c r="A22" s="65"/>
      <c r="B22" s="41" t="s">
        <v>36</v>
      </c>
      <c r="C22" s="42"/>
      <c r="D22" s="42"/>
      <c r="E22" s="42"/>
      <c r="F22" s="42"/>
      <c r="G22" s="42"/>
      <c r="H22" s="42"/>
      <c r="I22" s="42"/>
      <c r="J22" s="43"/>
      <c r="K22" s="22">
        <v>90</v>
      </c>
      <c r="L22" s="38">
        <v>1.2049000000000001</v>
      </c>
      <c r="N22" s="9"/>
      <c r="Q22" s="9"/>
      <c r="U22" s="21">
        <v>90000000</v>
      </c>
      <c r="V22" s="18">
        <f t="shared" si="0"/>
        <v>1.2049000000000001</v>
      </c>
      <c r="X22" s="21">
        <v>90000000</v>
      </c>
      <c r="Y22" s="21">
        <v>100000000</v>
      </c>
    </row>
    <row r="23" spans="1:25" s="24" customFormat="1" x14ac:dyDescent="0.4">
      <c r="A23" s="66">
        <f>R11</f>
        <v>1.3073999999999999</v>
      </c>
      <c r="B23" s="44" t="s">
        <v>42</v>
      </c>
      <c r="C23" s="1">
        <f>R11</f>
        <v>1.3073999999999999</v>
      </c>
      <c r="D23" s="45" t="s">
        <v>3</v>
      </c>
      <c r="E23" s="2">
        <f>R12</f>
        <v>1.3073999999999999</v>
      </c>
      <c r="F23" s="46" t="s">
        <v>39</v>
      </c>
      <c r="G23" s="3">
        <f>P10</f>
        <v>400000</v>
      </c>
      <c r="H23" s="46" t="s">
        <v>3</v>
      </c>
      <c r="I23" s="4">
        <f>P11</f>
        <v>0</v>
      </c>
      <c r="J23" s="47" t="s">
        <v>38</v>
      </c>
      <c r="K23" s="22">
        <v>100</v>
      </c>
      <c r="L23" s="38">
        <v>1.2049000000000001</v>
      </c>
      <c r="N23" s="9"/>
      <c r="Q23" s="9"/>
      <c r="U23" s="21">
        <v>100000000</v>
      </c>
      <c r="V23" s="18">
        <f t="shared" si="0"/>
        <v>1.2049000000000001</v>
      </c>
      <c r="X23" s="21">
        <v>100000000</v>
      </c>
      <c r="Y23" s="21">
        <v>150000000</v>
      </c>
    </row>
    <row r="24" spans="1:25" s="24" customFormat="1" x14ac:dyDescent="0.4">
      <c r="A24" s="35"/>
      <c r="B24" s="48"/>
      <c r="C24" s="48"/>
      <c r="D24" s="44" t="s">
        <v>37</v>
      </c>
      <c r="E24" s="5">
        <f>P12</f>
        <v>500000</v>
      </c>
      <c r="F24" s="48" t="s">
        <v>3</v>
      </c>
      <c r="G24" s="5">
        <f>P11</f>
        <v>0</v>
      </c>
      <c r="H24" s="49" t="s">
        <v>38</v>
      </c>
      <c r="I24" s="48"/>
      <c r="J24" s="50"/>
      <c r="K24" s="22">
        <v>150</v>
      </c>
      <c r="L24" s="38">
        <v>1.2022999999999999</v>
      </c>
      <c r="N24" s="9"/>
      <c r="Q24" s="9"/>
      <c r="U24" s="21">
        <v>150000000</v>
      </c>
      <c r="V24" s="18">
        <f t="shared" si="0"/>
        <v>1.2022999999999999</v>
      </c>
      <c r="X24" s="21">
        <v>150000000</v>
      </c>
      <c r="Y24" s="21">
        <v>200000000</v>
      </c>
    </row>
    <row r="25" spans="1:25" s="24" customFormat="1" ht="21.75" customHeight="1" x14ac:dyDescent="0.4">
      <c r="A25" s="35"/>
      <c r="B25" s="51"/>
      <c r="C25" s="44"/>
      <c r="D25" s="44"/>
      <c r="E25" s="44"/>
      <c r="F25" s="67"/>
      <c r="G25" s="67"/>
      <c r="H25" s="67"/>
      <c r="I25" s="67"/>
      <c r="J25" s="52"/>
      <c r="K25" s="22">
        <v>200</v>
      </c>
      <c r="L25" s="38">
        <v>1.2022999999999999</v>
      </c>
      <c r="N25" s="9"/>
      <c r="Q25" s="8"/>
      <c r="R25" s="37"/>
      <c r="U25" s="21">
        <v>200000000</v>
      </c>
      <c r="V25" s="18">
        <f t="shared" si="0"/>
        <v>1.2022999999999999</v>
      </c>
      <c r="X25" s="21">
        <v>200000000</v>
      </c>
      <c r="Y25" s="21">
        <v>250000000</v>
      </c>
    </row>
    <row r="26" spans="1:25" s="24" customFormat="1" x14ac:dyDescent="0.4">
      <c r="A26" s="35"/>
      <c r="B26" s="48"/>
      <c r="C26" s="53" t="s">
        <v>40</v>
      </c>
      <c r="D26" s="48"/>
      <c r="E26" s="48"/>
      <c r="F26" s="48"/>
      <c r="G26" s="5">
        <f>P8</f>
        <v>400000</v>
      </c>
      <c r="H26" s="48"/>
      <c r="I26" s="49" t="s">
        <v>24</v>
      </c>
      <c r="J26" s="48"/>
      <c r="K26" s="22">
        <v>250</v>
      </c>
      <c r="L26" s="38">
        <v>1.2013</v>
      </c>
      <c r="N26" s="9"/>
      <c r="Q26" s="8"/>
      <c r="R26" s="37"/>
      <c r="U26" s="21">
        <v>250000000</v>
      </c>
      <c r="V26" s="18">
        <f t="shared" si="0"/>
        <v>1.2013</v>
      </c>
      <c r="X26" s="21">
        <v>250000000</v>
      </c>
      <c r="Y26" s="21">
        <v>300000000</v>
      </c>
    </row>
    <row r="27" spans="1:25" s="24" customFormat="1" ht="21.6" thickBot="1" x14ac:dyDescent="0.45">
      <c r="A27" s="35"/>
      <c r="B27" s="54"/>
      <c r="C27" s="53" t="s">
        <v>41</v>
      </c>
      <c r="D27" s="54"/>
      <c r="E27" s="54"/>
      <c r="F27" s="54"/>
      <c r="G27" s="68">
        <f>+O21</f>
        <v>1.3073999999999999</v>
      </c>
      <c r="H27" s="54"/>
      <c r="I27" s="54"/>
      <c r="J27" s="54"/>
      <c r="K27" s="22">
        <v>300</v>
      </c>
      <c r="L27" s="38">
        <v>1.1951000000000001</v>
      </c>
      <c r="N27" s="9"/>
      <c r="Q27" s="8"/>
      <c r="R27" s="37"/>
      <c r="U27" s="21">
        <v>300000000</v>
      </c>
      <c r="V27" s="18">
        <f t="shared" si="0"/>
        <v>1.1951000000000001</v>
      </c>
      <c r="X27" s="21">
        <v>300000000</v>
      </c>
      <c r="Y27" s="21">
        <v>350000000</v>
      </c>
    </row>
    <row r="28" spans="1:25" s="24" customFormat="1" ht="21.6" thickTop="1" x14ac:dyDescent="0.4">
      <c r="A28" s="35"/>
      <c r="B28" s="54"/>
      <c r="C28" s="54"/>
      <c r="D28" s="54"/>
      <c r="E28" s="54"/>
      <c r="F28" s="54"/>
      <c r="G28" s="54"/>
      <c r="H28" s="54"/>
      <c r="I28" s="54"/>
      <c r="J28" s="54"/>
      <c r="K28" s="22">
        <v>350</v>
      </c>
      <c r="L28" s="38">
        <v>1.1866000000000001</v>
      </c>
      <c r="N28" s="9"/>
      <c r="Q28" s="8"/>
      <c r="R28" s="55"/>
      <c r="U28" s="21">
        <v>350000000</v>
      </c>
      <c r="V28" s="18">
        <f t="shared" si="0"/>
        <v>1.1866000000000001</v>
      </c>
      <c r="X28" s="21">
        <v>350000000</v>
      </c>
      <c r="Y28" s="21">
        <v>400000000</v>
      </c>
    </row>
    <row r="29" spans="1:25" s="24" customFormat="1" x14ac:dyDescent="0.4">
      <c r="A29" s="35"/>
      <c r="B29" s="54"/>
      <c r="C29" s="54"/>
      <c r="D29" s="54"/>
      <c r="E29" s="54"/>
      <c r="F29" s="54"/>
      <c r="G29" s="54"/>
      <c r="H29" s="54"/>
      <c r="I29" s="54" t="s">
        <v>29</v>
      </c>
      <c r="J29" s="54"/>
      <c r="K29" s="22">
        <v>400</v>
      </c>
      <c r="L29" s="38">
        <v>1.1858</v>
      </c>
      <c r="N29" s="9"/>
      <c r="Q29" s="8"/>
      <c r="R29" s="37"/>
      <c r="U29" s="21">
        <v>400000000</v>
      </c>
      <c r="V29" s="18">
        <f t="shared" si="0"/>
        <v>1.1858</v>
      </c>
      <c r="X29" s="21">
        <v>400000000</v>
      </c>
      <c r="Y29" s="21">
        <v>500000000</v>
      </c>
    </row>
    <row r="30" spans="1:25" s="24" customFormat="1" ht="21.6" thickBot="1" x14ac:dyDescent="0.45">
      <c r="A30" s="35"/>
      <c r="B30" s="54"/>
      <c r="C30" s="54"/>
      <c r="D30" s="54"/>
      <c r="E30" s="54"/>
      <c r="F30" s="54"/>
      <c r="G30" s="54"/>
      <c r="H30" s="54"/>
      <c r="I30" s="54"/>
      <c r="J30" s="54"/>
      <c r="K30" s="22">
        <v>500</v>
      </c>
      <c r="L30" s="38">
        <v>1.1853</v>
      </c>
      <c r="N30" s="9"/>
      <c r="Q30" s="8"/>
      <c r="R30" s="37"/>
      <c r="U30" s="21">
        <v>500000000</v>
      </c>
      <c r="V30" s="18">
        <f t="shared" si="0"/>
        <v>1.1853</v>
      </c>
      <c r="X30" s="21">
        <v>500000000</v>
      </c>
      <c r="Y30" s="56">
        <v>500000001</v>
      </c>
    </row>
    <row r="31" spans="1:25" s="24" customFormat="1" ht="21.6" thickBot="1" x14ac:dyDescent="0.4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9" t="s">
        <v>19</v>
      </c>
      <c r="L31" s="60">
        <v>1.1788000000000001</v>
      </c>
      <c r="N31" s="9"/>
      <c r="Q31" s="8"/>
      <c r="R31" s="37"/>
      <c r="U31" s="56">
        <v>500000001</v>
      </c>
      <c r="V31" s="18">
        <f t="shared" si="0"/>
        <v>1.1788000000000001</v>
      </c>
      <c r="X31" s="56">
        <v>500000001</v>
      </c>
      <c r="Y31" s="61"/>
    </row>
    <row r="32" spans="1:25" x14ac:dyDescent="0.4">
      <c r="A32" s="24" t="s">
        <v>25</v>
      </c>
    </row>
    <row r="33" spans="1:11" x14ac:dyDescent="0.4">
      <c r="A33" s="24" t="s">
        <v>27</v>
      </c>
    </row>
    <row r="34" spans="1:11" x14ac:dyDescent="0.4">
      <c r="G34" s="112"/>
      <c r="H34" s="112"/>
      <c r="I34" s="112"/>
      <c r="J34" s="112"/>
      <c r="K34" s="112"/>
    </row>
    <row r="35" spans="1:11" x14ac:dyDescent="0.4">
      <c r="A35" s="87"/>
      <c r="B35" s="87"/>
      <c r="C35" s="87"/>
      <c r="D35" s="87"/>
      <c r="E35" s="9" t="s">
        <v>44</v>
      </c>
      <c r="F35" s="85" t="s">
        <v>45</v>
      </c>
      <c r="G35" s="85"/>
      <c r="H35" s="85"/>
      <c r="I35" s="85"/>
      <c r="J35" s="85"/>
    </row>
    <row r="36" spans="1:11" x14ac:dyDescent="0.4">
      <c r="F36" s="86" t="s">
        <v>46</v>
      </c>
      <c r="G36" s="86"/>
      <c r="H36" s="86"/>
      <c r="I36" s="86"/>
      <c r="J36" s="86"/>
    </row>
  </sheetData>
  <sheetProtection algorithmName="SHA-512" hashValue="xH1aRbLdRPlQH9aMGhdXyovoSAf2KTUNuZJS0SFSNzgJUQLQfKTfciC0xpmVAwIThUVh7a34ehPuYpgWuipLlQ==" saltValue="yu6BS8RKWE0dtKiPWyfROQ==" spinCount="100000" sheet="1" selectLockedCells="1"/>
  <mergeCells count="31">
    <mergeCell ref="B3:I3"/>
    <mergeCell ref="K3:L3"/>
    <mergeCell ref="G34:K34"/>
    <mergeCell ref="H20:J20"/>
    <mergeCell ref="A8:A11"/>
    <mergeCell ref="H21:J21"/>
    <mergeCell ref="B9:I9"/>
    <mergeCell ref="J14:J16"/>
    <mergeCell ref="A17:A21"/>
    <mergeCell ref="F16:H16"/>
    <mergeCell ref="I14:I16"/>
    <mergeCell ref="H17:J17"/>
    <mergeCell ref="H18:J18"/>
    <mergeCell ref="A14:D16"/>
    <mergeCell ref="H19:J19"/>
    <mergeCell ref="F35:J35"/>
    <mergeCell ref="F36:J36"/>
    <mergeCell ref="A35:D35"/>
    <mergeCell ref="A1:L1"/>
    <mergeCell ref="B4:L4"/>
    <mergeCell ref="A5:L5"/>
    <mergeCell ref="E14:E16"/>
    <mergeCell ref="F14:H15"/>
    <mergeCell ref="B8:I8"/>
    <mergeCell ref="A6:J7"/>
    <mergeCell ref="L6:L7"/>
    <mergeCell ref="A12:J13"/>
    <mergeCell ref="B10:I10"/>
    <mergeCell ref="B11:I11"/>
    <mergeCell ref="A2:C2"/>
    <mergeCell ref="D2:L2"/>
  </mergeCells>
  <phoneticPr fontId="3" type="noConversion"/>
  <printOptions horizontalCentered="1"/>
  <pageMargins left="0.43307086614173229" right="0.19685039370078741" top="0.6692913385826772" bottom="0.6692913385826772" header="0.19685039370078741" footer="0.27559055118110237"/>
  <pageSetup paperSize="9" orientation="portrait" horizontalDpi="300" verticalDpi="300" r:id="rId1"/>
  <headerFooter alignWithMargins="0">
    <oddHeader>&amp;C&amp;"TH SarabunPSK,ตัวหนา"&amp;22&amp;F</oddHeader>
  </headerFooter>
  <ignoredErrors>
    <ignoredError sqref="O16:O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AFDC0-5DDC-4CB2-8F67-6B7490FFC2F4}">
  <dimension ref="B2:D5"/>
  <sheetViews>
    <sheetView showGridLines="0" tabSelected="1" workbookViewId="0">
      <selection activeCell="D12" sqref="D12"/>
    </sheetView>
  </sheetViews>
  <sheetFormatPr defaultColWidth="34.88671875" defaultRowHeight="25.8" x14ac:dyDescent="0.5"/>
  <cols>
    <col min="1" max="16384" width="34.88671875" style="75"/>
  </cols>
  <sheetData>
    <row r="2" spans="2:4" x14ac:dyDescent="0.5">
      <c r="B2" s="80" t="s">
        <v>55</v>
      </c>
      <c r="C2" s="81"/>
      <c r="D2" s="82"/>
    </row>
    <row r="3" spans="2:4" ht="7.5" customHeight="1" x14ac:dyDescent="0.5"/>
    <row r="4" spans="2:4" ht="51.6" x14ac:dyDescent="0.5">
      <c r="B4" s="76" t="s">
        <v>56</v>
      </c>
      <c r="C4" s="77" t="s">
        <v>53</v>
      </c>
      <c r="D4" s="78" t="s">
        <v>54</v>
      </c>
    </row>
    <row r="5" spans="2:4" ht="53.25" customHeight="1" x14ac:dyDescent="0.5">
      <c r="B5" s="84">
        <v>400000</v>
      </c>
      <c r="C5" s="83">
        <f>+'Factor F'!G27</f>
        <v>1.3073999999999999</v>
      </c>
      <c r="D5" s="79">
        <f>ROUND(B5*C5,-2)</f>
        <v>523000</v>
      </c>
    </row>
  </sheetData>
  <sheetProtection algorithmName="SHA-512" hashValue="d4CYpIQGEOHiFke12asWfAtnmYnLNLfXIhKD73LPjHuoHrbuGZcwXozaqb61SlHz+Ls5XEam1uFGXkAk+iiy3Q==" saltValue="g/9hm+2qg/IV/lTFxTeW/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Factor F</vt:lpstr>
      <vt:lpstr>คำนวณ</vt:lpstr>
      <vt:lpstr>'Factor F'!Print_Area</vt:lpstr>
    </vt:vector>
  </TitlesOfParts>
  <Company>SK.Civil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Job Obec</cp:lastModifiedBy>
  <cp:lastPrinted>2018-10-30T01:58:10Z</cp:lastPrinted>
  <dcterms:created xsi:type="dcterms:W3CDTF">2012-02-29T01:43:10Z</dcterms:created>
  <dcterms:modified xsi:type="dcterms:W3CDTF">2022-10-17T10:58:30Z</dcterms:modified>
</cp:coreProperties>
</file>